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00" windowHeight="7720" tabRatio="366" firstSheet="1" activeTab="1"/>
  </bookViews>
  <sheets>
    <sheet name="CAPA" sheetId="1" r:id="rId1"/>
    <sheet name="TABELA DE PREÇOS" sheetId="2" r:id="rId2"/>
    <sheet name="LIMPET ORIGINAL" sheetId="3" r:id="rId3"/>
    <sheet name="LIMPET GARI" sheetId="4" r:id="rId4"/>
    <sheet name="LIMPET CASA" sheetId="5" r:id="rId5"/>
    <sheet name="LIMPETINHA" sheetId="6" r:id="rId6"/>
  </sheets>
  <definedNames/>
  <calcPr fullCalcOnLoad="1"/>
</workbook>
</file>

<file path=xl/sharedStrings.xml><?xml version="1.0" encoding="utf-8"?>
<sst xmlns="http://schemas.openxmlformats.org/spreadsheetml/2006/main" count="165" uniqueCount="61">
  <si>
    <t xml:space="preserve"> </t>
  </si>
  <si>
    <t>TABELA DE PREÇO ABERTO</t>
  </si>
  <si>
    <t>SÃO PAULO</t>
  </si>
  <si>
    <t>LIMPET</t>
  </si>
  <si>
    <t>TABELA DE PREÇOS</t>
  </si>
  <si>
    <t>PRODUTO</t>
  </si>
  <si>
    <t>PREÇO JUSTO</t>
  </si>
  <si>
    <t>CAPACIDADE PRODUTIVA</t>
  </si>
  <si>
    <t>LIMPET ORIGINAL</t>
  </si>
  <si>
    <t>CUSTO DE MATÉRIAS PRIMAS</t>
  </si>
  <si>
    <t>MATERIAL</t>
  </si>
  <si>
    <t>QUANTIDADE MÍNIMA DA COMPRA</t>
  </si>
  <si>
    <t>PREÇO DA QUANTIDADE MÍNIMA (R$)</t>
  </si>
  <si>
    <t>QUANTIDADE UTILIZADA</t>
  </si>
  <si>
    <t>PROPORÇÃO</t>
  </si>
  <si>
    <t>CUSTO POR MATERIAL (R$)</t>
  </si>
  <si>
    <t>capa plug</t>
  </si>
  <si>
    <t>cunha</t>
  </si>
  <si>
    <t>cabo</t>
  </si>
  <si>
    <t>garrafa</t>
  </si>
  <si>
    <t>Etiqueta</t>
  </si>
  <si>
    <t>CUSTO DE TRABALHO</t>
  </si>
  <si>
    <t>ETAPA DA PRODUÇÃO</t>
  </si>
  <si>
    <t>QUANTIDADE DE HORAS DE TRABALHO</t>
  </si>
  <si>
    <t>Valor da Hora de Trabalho</t>
  </si>
  <si>
    <t>CUSTO DO TRABALHO</t>
  </si>
  <si>
    <t>HORAS</t>
  </si>
  <si>
    <t>MINUTOS</t>
  </si>
  <si>
    <t>triagem retirada de rotulo</t>
  </si>
  <si>
    <t>lavagem/fundo da garrafa</t>
  </si>
  <si>
    <t>desfiamento da garrafa</t>
  </si>
  <si>
    <t>enrolar os fios</t>
  </si>
  <si>
    <t>aquecimento</t>
  </si>
  <si>
    <t>corte e retirada do fio</t>
  </si>
  <si>
    <t>corte pontas</t>
  </si>
  <si>
    <t>verdana</t>
  </si>
  <si>
    <t xml:space="preserve">TAXA ADMINISTRATIVA </t>
  </si>
  <si>
    <t>CUSTO TRIBUTÁRIO</t>
  </si>
  <si>
    <t xml:space="preserve">REMUNERAÇÃO JUSTA </t>
  </si>
  <si>
    <t>REMUNERAÇÃO ESPERADA</t>
  </si>
  <si>
    <t>DEDICAÇÃO DIÁRIA (HORAS)</t>
  </si>
  <si>
    <t xml:space="preserve">DEDICAÇÃO MENSAL </t>
  </si>
  <si>
    <t>REMUNERAÇÃO JUSTA POR HORA DE TRABALHO</t>
  </si>
  <si>
    <t>LIMPET GARI</t>
  </si>
  <si>
    <t xml:space="preserve"> cepa madeira 40x6</t>
  </si>
  <si>
    <t>Arrame</t>
  </si>
  <si>
    <t>Triagem- retirada de rótulo</t>
  </si>
  <si>
    <t>Lavagem – retirada do fundo da garrafa</t>
  </si>
  <si>
    <t>Corte e retirada dos fios</t>
  </si>
  <si>
    <t>corte das pontas</t>
  </si>
  <si>
    <t>furar</t>
  </si>
  <si>
    <t>tufar</t>
  </si>
  <si>
    <t>LIMPET CASA</t>
  </si>
  <si>
    <t>cepa madeira 20x4,5</t>
  </si>
  <si>
    <t>cabo de madeira</t>
  </si>
  <si>
    <t>LIMPETINHA</t>
  </si>
  <si>
    <t>cabo lavatina</t>
  </si>
  <si>
    <t>Lixar</t>
  </si>
  <si>
    <t>Cortar Tampa</t>
  </si>
  <si>
    <t>Prensar fios</t>
  </si>
  <si>
    <t>PREÇO MÍNIMO</t>
  </si>
</sst>
</file>

<file path=xl/styles.xml><?xml version="1.0" encoding="utf-8"?>
<styleSheet xmlns="http://schemas.openxmlformats.org/spreadsheetml/2006/main">
  <numFmts count="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[$R$-416]\ #,##0.00;[Red]\-[$R$-416]\ #,##0.00"/>
  </numFmts>
  <fonts count="48">
    <font>
      <sz val="10"/>
      <name val="Arial"/>
      <family val="2"/>
    </font>
    <font>
      <sz val="28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164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33" borderId="11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wrapText="1"/>
    </xf>
    <xf numFmtId="0" fontId="10" fillId="33" borderId="12" xfId="0" applyFont="1" applyFill="1" applyBorder="1" applyAlignment="1">
      <alignment horizontal="center" wrapText="1"/>
    </xf>
    <xf numFmtId="0" fontId="11" fillId="0" borderId="11" xfId="0" applyFont="1" applyBorder="1" applyAlignment="1" applyProtection="1">
      <alignment horizontal="center"/>
      <protection locked="0"/>
    </xf>
    <xf numFmtId="0" fontId="11" fillId="0" borderId="10" xfId="0" applyNumberFormat="1" applyFont="1" applyFill="1" applyBorder="1" applyAlignment="1" applyProtection="1">
      <alignment horizontal="center"/>
      <protection locked="0"/>
    </xf>
    <xf numFmtId="164" fontId="11" fillId="0" borderId="10" xfId="0" applyNumberFormat="1" applyFont="1" applyBorder="1" applyAlignment="1" applyProtection="1">
      <alignment horizontal="center"/>
      <protection locked="0"/>
    </xf>
    <xf numFmtId="0" fontId="11" fillId="33" borderId="10" xfId="0" applyFont="1" applyFill="1" applyBorder="1" applyAlignment="1">
      <alignment horizontal="center"/>
    </xf>
    <xf numFmtId="164" fontId="11" fillId="33" borderId="12" xfId="0" applyNumberFormat="1" applyFont="1" applyFill="1" applyBorder="1" applyAlignment="1">
      <alignment horizontal="center"/>
    </xf>
    <xf numFmtId="0" fontId="11" fillId="0" borderId="10" xfId="0" applyNumberFormat="1" applyFont="1" applyBorder="1" applyAlignment="1" applyProtection="1">
      <alignment horizontal="center"/>
      <protection locked="0"/>
    </xf>
    <xf numFmtId="0" fontId="11" fillId="0" borderId="11" xfId="0" applyNumberFormat="1" applyFont="1" applyBorder="1" applyAlignment="1" applyProtection="1">
      <alignment horizontal="center"/>
      <protection locked="0"/>
    </xf>
    <xf numFmtId="2" fontId="11" fillId="33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164" fontId="11" fillId="33" borderId="10" xfId="0" applyNumberFormat="1" applyFont="1" applyFill="1" applyBorder="1" applyAlignment="1">
      <alignment horizontal="center"/>
    </xf>
    <xf numFmtId="0" fontId="11" fillId="0" borderId="10" xfId="0" applyNumberFormat="1" applyFont="1" applyBorder="1" applyAlignment="1" applyProtection="1">
      <alignment horizontal="center" wrapText="1"/>
      <protection locked="0"/>
    </xf>
    <xf numFmtId="10" fontId="7" fillId="34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0" fontId="7" fillId="35" borderId="12" xfId="0" applyFont="1" applyFill="1" applyBorder="1" applyAlignment="1">
      <alignment horizontal="center"/>
    </xf>
    <xf numFmtId="0" fontId="0" fillId="0" borderId="11" xfId="55" applyFont="1" applyFill="1" applyBorder="1" applyAlignment="1" applyProtection="1">
      <alignment horizontal="center"/>
      <protection locked="0"/>
    </xf>
    <xf numFmtId="0" fontId="0" fillId="0" borderId="10" xfId="55" applyFill="1" applyBorder="1" applyAlignment="1" applyProtection="1">
      <alignment horizontal="center"/>
      <protection locked="0"/>
    </xf>
    <xf numFmtId="0" fontId="0" fillId="0" borderId="10" xfId="55" applyNumberFormat="1" applyFill="1" applyBorder="1" applyAlignment="1" applyProtection="1">
      <alignment horizontal="center"/>
      <protection/>
    </xf>
    <xf numFmtId="0" fontId="0" fillId="0" borderId="11" xfId="55" applyFont="1" applyFill="1" applyBorder="1" applyAlignment="1" applyProtection="1">
      <alignment horizontal="center" shrinkToFit="1"/>
      <protection locked="0"/>
    </xf>
    <xf numFmtId="1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36" borderId="0" xfId="0" applyFont="1" applyFill="1" applyAlignment="1">
      <alignment wrapText="1"/>
    </xf>
    <xf numFmtId="0" fontId="2" fillId="36" borderId="0" xfId="0" applyFont="1" applyFill="1" applyBorder="1" applyAlignment="1">
      <alignment wrapText="1"/>
    </xf>
    <xf numFmtId="0" fontId="0" fillId="36" borderId="0" xfId="0" applyFill="1" applyAlignment="1">
      <alignment horizontal="center" wrapText="1"/>
    </xf>
    <xf numFmtId="0" fontId="0" fillId="36" borderId="0" xfId="0" applyFill="1" applyAlignment="1">
      <alignment/>
    </xf>
    <xf numFmtId="0" fontId="1" fillId="36" borderId="0" xfId="0" applyFont="1" applyFill="1" applyBorder="1" applyAlignment="1">
      <alignment horizontal="center" wrapText="1"/>
    </xf>
    <xf numFmtId="0" fontId="3" fillId="36" borderId="0" xfId="0" applyFont="1" applyFill="1" applyBorder="1" applyAlignment="1">
      <alignment horizontal="center" wrapText="1"/>
    </xf>
    <xf numFmtId="14" fontId="3" fillId="36" borderId="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37" borderId="10" xfId="0" applyFont="1" applyFill="1" applyBorder="1" applyAlignment="1" applyProtection="1">
      <alignment horizontal="center" vertical="center"/>
      <protection/>
    </xf>
    <xf numFmtId="0" fontId="8" fillId="38" borderId="13" xfId="0" applyFont="1" applyFill="1" applyBorder="1" applyAlignment="1">
      <alignment horizontal="center"/>
    </xf>
    <xf numFmtId="0" fontId="7" fillId="35" borderId="11" xfId="0" applyFont="1" applyFill="1" applyBorder="1" applyAlignment="1">
      <alignment/>
    </xf>
    <xf numFmtId="164" fontId="7" fillId="0" borderId="12" xfId="0" applyNumberFormat="1" applyFont="1" applyFill="1" applyBorder="1" applyAlignment="1" applyProtection="1">
      <alignment horizontal="center"/>
      <protection locked="0"/>
    </xf>
    <xf numFmtId="0" fontId="7" fillId="35" borderId="10" xfId="0" applyFont="1" applyFill="1" applyBorder="1" applyAlignment="1">
      <alignment/>
    </xf>
    <xf numFmtId="0" fontId="7" fillId="35" borderId="14" xfId="0" applyFont="1" applyFill="1" applyBorder="1" applyAlignment="1">
      <alignment/>
    </xf>
    <xf numFmtId="164" fontId="8" fillId="38" borderId="15" xfId="0" applyNumberFormat="1" applyFont="1" applyFill="1" applyBorder="1" applyAlignment="1">
      <alignment horizontal="center"/>
    </xf>
    <xf numFmtId="0" fontId="7" fillId="35" borderId="11" xfId="0" applyFont="1" applyFill="1" applyBorder="1" applyAlignment="1">
      <alignment horizontal="left" vertical="center" shrinkToFit="1"/>
    </xf>
    <xf numFmtId="164" fontId="7" fillId="35" borderId="12" xfId="0" applyNumberFormat="1" applyFont="1" applyFill="1" applyBorder="1" applyAlignment="1">
      <alignment horizontal="center" vertical="center"/>
    </xf>
    <xf numFmtId="0" fontId="8" fillId="39" borderId="14" xfId="0" applyFont="1" applyFill="1" applyBorder="1" applyAlignment="1">
      <alignment horizontal="left" vertical="center"/>
    </xf>
    <xf numFmtId="164" fontId="8" fillId="39" borderId="15" xfId="0" applyNumberFormat="1" applyFont="1" applyFill="1" applyBorder="1" applyAlignment="1">
      <alignment horizontal="center" vertical="center"/>
    </xf>
    <xf numFmtId="164" fontId="9" fillId="35" borderId="11" xfId="0" applyNumberFormat="1" applyFont="1" applyFill="1" applyBorder="1" applyAlignment="1">
      <alignment horizontal="center" wrapText="1"/>
    </xf>
    <xf numFmtId="164" fontId="9" fillId="35" borderId="12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left" vertical="center"/>
    </xf>
    <xf numFmtId="164" fontId="11" fillId="33" borderId="12" xfId="0" applyNumberFormat="1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9" fillId="40" borderId="13" xfId="0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center"/>
    </xf>
    <xf numFmtId="164" fontId="9" fillId="35" borderId="12" xfId="0" applyNumberFormat="1" applyFont="1" applyFill="1" applyBorder="1" applyAlignment="1">
      <alignment horizontal="center" vertical="center"/>
    </xf>
    <xf numFmtId="0" fontId="7" fillId="40" borderId="11" xfId="0" applyFont="1" applyFill="1" applyBorder="1" applyAlignment="1">
      <alignment horizontal="left" vertical="center"/>
    </xf>
    <xf numFmtId="164" fontId="7" fillId="40" borderId="12" xfId="0" applyNumberFormat="1" applyFont="1" applyFill="1" applyBorder="1" applyAlignment="1">
      <alignment horizontal="center" vertical="center"/>
    </xf>
    <xf numFmtId="0" fontId="7" fillId="40" borderId="11" xfId="0" applyFont="1" applyFill="1" applyBorder="1" applyAlignment="1">
      <alignment horizontal="left" vertical="center" shrinkToFi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ont>
        <b/>
        <i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/>
        <u val="single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18</xdr:row>
      <xdr:rowOff>66675</xdr:rowOff>
    </xdr:from>
    <xdr:to>
      <xdr:col>6</xdr:col>
      <xdr:colOff>409575</xdr:colOff>
      <xdr:row>25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3190875"/>
          <a:ext cx="2000250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133350</xdr:colOff>
      <xdr:row>8</xdr:row>
      <xdr:rowOff>38100</xdr:rowOff>
    </xdr:from>
    <xdr:to>
      <xdr:col>7</xdr:col>
      <xdr:colOff>133350</xdr:colOff>
      <xdr:row>14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19350" y="1504950"/>
          <a:ext cx="3048000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zoomScale="90" zoomScaleNormal="90" workbookViewId="0" topLeftCell="A1">
      <selection activeCell="A3" sqref="A3:K3"/>
    </sheetView>
  </sheetViews>
  <sheetFormatPr defaultColWidth="11.57421875" defaultRowHeight="12.75"/>
  <cols>
    <col min="1" max="16384" width="11.421875" style="35" customWidth="1"/>
  </cols>
  <sheetData>
    <row r="1" s="32" customFormat="1" ht="12">
      <c r="A1" s="32" t="s">
        <v>0</v>
      </c>
    </row>
    <row r="2" s="32" customFormat="1" ht="12"/>
    <row r="3" spans="1:11" s="32" customFormat="1" ht="31.5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="32" customFormat="1" ht="12"/>
    <row r="5" s="32" customFormat="1" ht="12"/>
    <row r="6" s="32" customFormat="1" ht="12"/>
    <row r="7" s="32" customFormat="1" ht="12"/>
    <row r="8" s="32" customFormat="1" ht="12"/>
    <row r="9" s="32" customFormat="1" ht="12"/>
    <row r="10" s="32" customFormat="1" ht="12"/>
    <row r="11" s="32" customFormat="1" ht="12"/>
    <row r="12" s="32" customFormat="1" ht="12"/>
    <row r="13" s="32" customFormat="1" ht="12"/>
    <row r="14" spans="1:11" s="32" customFormat="1" ht="22.5">
      <c r="A14" s="33" t="s">
        <v>0</v>
      </c>
      <c r="B14" s="33"/>
      <c r="C14" s="33"/>
      <c r="D14" s="33"/>
      <c r="E14" s="33"/>
      <c r="F14" s="33"/>
      <c r="H14" s="33"/>
      <c r="I14" s="33"/>
      <c r="J14" s="33"/>
      <c r="K14" s="33"/>
    </row>
    <row r="15" spans="1:11" s="32" customFormat="1" ht="12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</row>
    <row r="16" spans="2:11" s="32" customFormat="1" ht="12">
      <c r="B16" s="34"/>
      <c r="C16" s="34"/>
      <c r="D16" s="34"/>
      <c r="E16" s="34"/>
      <c r="F16" s="34"/>
      <c r="G16" s="34"/>
      <c r="H16" s="34"/>
      <c r="I16" s="34"/>
      <c r="J16" s="34"/>
      <c r="K16" s="34"/>
    </row>
    <row r="17" s="32" customFormat="1" ht="12"/>
    <row r="18" s="32" customFormat="1" ht="12"/>
    <row r="19" s="32" customFormat="1" ht="12"/>
    <row r="20" s="32" customFormat="1" ht="12"/>
    <row r="21" s="32" customFormat="1" ht="12"/>
    <row r="22" s="32" customFormat="1" ht="12"/>
    <row r="23" s="32" customFormat="1" ht="12"/>
    <row r="24" s="32" customFormat="1" ht="12"/>
    <row r="25" s="32" customFormat="1" ht="12"/>
    <row r="26" spans="1:11" s="32" customFormat="1" ht="18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</row>
    <row r="27" spans="1:11" s="32" customFormat="1" ht="18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</row>
    <row r="28" spans="1:11" s="32" customFormat="1" ht="18">
      <c r="A28" s="37" t="s">
        <v>2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</row>
    <row r="29" spans="1:11" s="32" customFormat="1" ht="18">
      <c r="A29" s="38">
        <v>40346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</row>
    <row r="30" s="32" customFormat="1" ht="12"/>
  </sheetData>
  <sheetProtection selectLockedCells="1" selectUnlockedCells="1"/>
  <mergeCells count="5">
    <mergeCell ref="A3:K3"/>
    <mergeCell ref="A26:K26"/>
    <mergeCell ref="A27:K27"/>
    <mergeCell ref="A28:K28"/>
    <mergeCell ref="A29:K29"/>
  </mergeCells>
  <printOptions/>
  <pageMargins left="0.7875" right="0.7875" top="0.7875" bottom="0.7875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="90" zoomScaleNormal="90" workbookViewId="0" topLeftCell="A1">
      <selection activeCell="B4" sqref="B4"/>
    </sheetView>
  </sheetViews>
  <sheetFormatPr defaultColWidth="11.57421875" defaultRowHeight="12.75"/>
  <cols>
    <col min="1" max="1" width="51.140625" style="0" customWidth="1"/>
    <col min="2" max="2" width="27.7109375" style="0" customWidth="1"/>
    <col min="3" max="3" width="37.28125" style="0" customWidth="1"/>
    <col min="4" max="4" width="19.00390625" style="0" customWidth="1"/>
    <col min="5" max="5" width="14.8515625" style="0" customWidth="1"/>
    <col min="6" max="6" width="20.140625" style="0" customWidth="1"/>
    <col min="7" max="16384" width="11.421875" style="0" customWidth="1"/>
  </cols>
  <sheetData>
    <row r="1" spans="1:3" s="1" customFormat="1" ht="39.75" customHeight="1">
      <c r="A1" s="39" t="s">
        <v>3</v>
      </c>
      <c r="B1" s="39"/>
      <c r="C1" s="39"/>
    </row>
    <row r="2" spans="1:3" ht="18">
      <c r="A2" s="40" t="s">
        <v>4</v>
      </c>
      <c r="B2" s="40"/>
      <c r="C2" s="40"/>
    </row>
    <row r="3" spans="1:3" ht="18">
      <c r="A3" s="2" t="s">
        <v>5</v>
      </c>
      <c r="B3" s="2" t="s">
        <v>60</v>
      </c>
      <c r="C3" s="3" t="s">
        <v>7</v>
      </c>
    </row>
    <row r="4" spans="1:3" ht="18">
      <c r="A4" s="2" t="str">
        <f>'LIMPET ORIGINAL'!$A$3</f>
        <v>LIMPET ORIGINAL</v>
      </c>
      <c r="B4" s="4">
        <f>'LIMPET ORIGINAL'!$D$29</f>
        <v>5.857783749999999</v>
      </c>
      <c r="C4" s="5">
        <v>300</v>
      </c>
    </row>
    <row r="5" spans="1:3" ht="18">
      <c r="A5" s="2" t="str">
        <f>'LIMPET GARI'!$A$3</f>
        <v>LIMPET GARI</v>
      </c>
      <c r="B5" s="4">
        <f>'LIMPET GARI'!$D$29</f>
        <v>8.112010931818183</v>
      </c>
      <c r="C5" s="5">
        <v>250</v>
      </c>
    </row>
    <row r="6" spans="1:3" ht="18">
      <c r="A6" s="2" t="str">
        <f>'LIMPET CASA'!$A$3</f>
        <v>LIMPET CASA</v>
      </c>
      <c r="B6" s="4">
        <f>'LIMPET CASA'!$D$29</f>
        <v>5.492819977272727</v>
      </c>
      <c r="C6" s="5">
        <v>250</v>
      </c>
    </row>
    <row r="7" spans="1:3" ht="18">
      <c r="A7" s="2" t="str">
        <f>LIMPETINHA!$A$3</f>
        <v>LIMPETINHA</v>
      </c>
      <c r="B7" s="4">
        <f>LIMPETINHA!$D$20</f>
        <v>2.728965909090909</v>
      </c>
      <c r="C7" s="5">
        <v>300</v>
      </c>
    </row>
    <row r="11" spans="1:6" s="6" customFormat="1" ht="15">
      <c r="A11"/>
      <c r="B11"/>
      <c r="C11"/>
      <c r="D11"/>
      <c r="E11"/>
      <c r="F11"/>
    </row>
    <row r="12" spans="1:6" s="6" customFormat="1" ht="15">
      <c r="A12"/>
      <c r="B12"/>
      <c r="C12"/>
      <c r="D12"/>
      <c r="E12"/>
      <c r="F12"/>
    </row>
    <row r="13" spans="1:6" s="7" customFormat="1" ht="15">
      <c r="A13"/>
      <c r="B13"/>
      <c r="C13"/>
      <c r="D13"/>
      <c r="E13"/>
      <c r="F13"/>
    </row>
    <row r="14" spans="1:6" s="7" customFormat="1" ht="15">
      <c r="A14"/>
      <c r="B14"/>
      <c r="C14"/>
      <c r="D14"/>
      <c r="E14"/>
      <c r="F14"/>
    </row>
    <row r="15" spans="1:6" s="7" customFormat="1" ht="15">
      <c r="A15"/>
      <c r="B15"/>
      <c r="C15"/>
      <c r="D15"/>
      <c r="E15"/>
      <c r="F15"/>
    </row>
    <row r="16" spans="1:6" s="8" customFormat="1" ht="16.5">
      <c r="A16"/>
      <c r="B16"/>
      <c r="C16"/>
      <c r="D16"/>
      <c r="E16"/>
      <c r="F16"/>
    </row>
  </sheetData>
  <sheetProtection selectLockedCells="1" selectUnlockedCells="1"/>
  <mergeCells count="2">
    <mergeCell ref="A1:C1"/>
    <mergeCell ref="A2:C2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="90" zoomScaleNormal="90" workbookViewId="0" topLeftCell="A12">
      <selection activeCell="A29" sqref="A29:C29"/>
    </sheetView>
  </sheetViews>
  <sheetFormatPr defaultColWidth="11.57421875" defaultRowHeight="12.75"/>
  <cols>
    <col min="1" max="1" width="26.421875" style="0" customWidth="1"/>
    <col min="2" max="2" width="24.28125" style="0" customWidth="1"/>
    <col min="3" max="3" width="26.8515625" style="0" customWidth="1"/>
    <col min="4" max="4" width="19.00390625" style="0" customWidth="1"/>
    <col min="5" max="5" width="14.8515625" style="0" customWidth="1"/>
    <col min="6" max="6" width="20.140625" style="0" customWidth="1"/>
    <col min="7" max="16384" width="11.421875" style="0" customWidth="1"/>
  </cols>
  <sheetData>
    <row r="1" spans="1:6" ht="12.75" customHeight="1">
      <c r="A1" s="60" t="s">
        <v>3</v>
      </c>
      <c r="B1" s="60"/>
      <c r="C1" s="60"/>
      <c r="D1" s="60"/>
      <c r="E1" s="60"/>
      <c r="F1" s="60"/>
    </row>
    <row r="2" spans="1:6" ht="12">
      <c r="A2" s="60"/>
      <c r="B2" s="60"/>
      <c r="C2" s="60"/>
      <c r="D2" s="60"/>
      <c r="E2" s="60"/>
      <c r="F2" s="60"/>
    </row>
    <row r="3" spans="1:6" ht="18">
      <c r="A3" s="61" t="s">
        <v>8</v>
      </c>
      <c r="B3" s="61"/>
      <c r="C3" s="61"/>
      <c r="D3" s="61"/>
      <c r="E3" s="61"/>
      <c r="F3" s="61"/>
    </row>
    <row r="4" spans="1:6" ht="15.75">
      <c r="A4" s="62" t="s">
        <v>9</v>
      </c>
      <c r="B4" s="62"/>
      <c r="C4" s="62"/>
      <c r="D4" s="62"/>
      <c r="E4" s="62"/>
      <c r="F4" s="62"/>
    </row>
    <row r="5" spans="1:6" ht="25.5">
      <c r="A5" s="9" t="s">
        <v>10</v>
      </c>
      <c r="B5" s="10" t="s">
        <v>11</v>
      </c>
      <c r="C5" s="10" t="s">
        <v>12</v>
      </c>
      <c r="D5" s="10" t="s">
        <v>13</v>
      </c>
      <c r="E5" s="10" t="s">
        <v>14</v>
      </c>
      <c r="F5" s="11" t="s">
        <v>15</v>
      </c>
    </row>
    <row r="6" spans="1:6" ht="12.75">
      <c r="A6" s="12" t="s">
        <v>16</v>
      </c>
      <c r="B6" s="13">
        <v>100</v>
      </c>
      <c r="C6" s="14">
        <v>28</v>
      </c>
      <c r="D6" s="13">
        <v>1</v>
      </c>
      <c r="E6" s="15">
        <f>IF(B6="","",D6/B6)</f>
        <v>0.01</v>
      </c>
      <c r="F6" s="16">
        <f>IF(A6="","",E6*C6)</f>
        <v>0.28</v>
      </c>
    </row>
    <row r="7" spans="1:6" ht="12.75">
      <c r="A7" s="12" t="s">
        <v>17</v>
      </c>
      <c r="B7" s="13">
        <v>100</v>
      </c>
      <c r="C7" s="14">
        <v>8</v>
      </c>
      <c r="D7" s="13">
        <v>1</v>
      </c>
      <c r="E7" s="15">
        <f>IF(B7="","",D7/B7)</f>
        <v>0.01</v>
      </c>
      <c r="F7" s="16">
        <f>IF(A7="","",E7*C7)</f>
        <v>0.08</v>
      </c>
    </row>
    <row r="8" spans="1:6" ht="12.75">
      <c r="A8" s="12" t="s">
        <v>18</v>
      </c>
      <c r="B8" s="13">
        <v>100</v>
      </c>
      <c r="C8" s="14">
        <v>70</v>
      </c>
      <c r="D8" s="13">
        <v>1</v>
      </c>
      <c r="E8" s="15">
        <f>IF(B8="","",D8/B8)</f>
        <v>0.01</v>
      </c>
      <c r="F8" s="16">
        <f>IF(A8="","",E8*C8)</f>
        <v>0.7000000000000001</v>
      </c>
    </row>
    <row r="9" spans="1:6" ht="12.75">
      <c r="A9" s="12" t="s">
        <v>19</v>
      </c>
      <c r="B9" s="17">
        <v>25</v>
      </c>
      <c r="C9" s="14">
        <v>0.2</v>
      </c>
      <c r="D9" s="17">
        <v>12</v>
      </c>
      <c r="E9" s="15">
        <f>IF(B9="","",D9/B9)</f>
        <v>0.48</v>
      </c>
      <c r="F9" s="16">
        <f>IF(A9="","",E9*C9)</f>
        <v>0.096</v>
      </c>
    </row>
    <row r="10" spans="1:6" ht="12.75">
      <c r="A10" s="18" t="s">
        <v>20</v>
      </c>
      <c r="B10" s="17">
        <v>15</v>
      </c>
      <c r="C10" s="14">
        <v>2.5</v>
      </c>
      <c r="D10" s="17">
        <v>1</v>
      </c>
      <c r="E10" s="19">
        <f>IF(B10="","",D10/B10)</f>
        <v>0.06666666666666667</v>
      </c>
      <c r="F10" s="16">
        <f>IF(A10="","",E10*C10)</f>
        <v>0.16666666666666666</v>
      </c>
    </row>
    <row r="11" spans="1:6" s="6" customFormat="1" ht="15.75">
      <c r="A11" s="63" t="s">
        <v>9</v>
      </c>
      <c r="B11" s="63"/>
      <c r="C11" s="63"/>
      <c r="D11" s="64">
        <f>SUM(F6:F10)</f>
        <v>1.3226666666666669</v>
      </c>
      <c r="E11" s="64" t="e">
        <f>D11/B11</f>
        <v>#DIV/0!</v>
      </c>
      <c r="F11" s="64" t="e">
        <f>E11*C11</f>
        <v>#DIV/0!</v>
      </c>
    </row>
    <row r="12" spans="1:6" ht="15.75">
      <c r="A12" s="62" t="s">
        <v>21</v>
      </c>
      <c r="B12" s="62"/>
      <c r="C12" s="62"/>
      <c r="D12" s="62"/>
      <c r="E12" s="62"/>
      <c r="F12" s="62"/>
    </row>
    <row r="13" spans="1:6" ht="12.75" customHeight="1">
      <c r="A13" s="56" t="s">
        <v>22</v>
      </c>
      <c r="B13" s="57" t="s">
        <v>23</v>
      </c>
      <c r="C13" s="57"/>
      <c r="D13" s="58" t="s">
        <v>24</v>
      </c>
      <c r="E13" s="59" t="s">
        <v>25</v>
      </c>
      <c r="F13" s="59"/>
    </row>
    <row r="14" spans="1:6" ht="12.75">
      <c r="A14" s="56"/>
      <c r="B14" s="10" t="s">
        <v>26</v>
      </c>
      <c r="C14" s="10" t="s">
        <v>27</v>
      </c>
      <c r="D14" s="58"/>
      <c r="E14" s="58"/>
      <c r="F14" s="59"/>
    </row>
    <row r="15" spans="1:6" ht="12.75">
      <c r="A15" s="20" t="s">
        <v>28</v>
      </c>
      <c r="B15" s="21">
        <v>0</v>
      </c>
      <c r="C15" s="17">
        <v>2</v>
      </c>
      <c r="D15" s="22">
        <f aca="true" t="shared" si="0" ref="D15:D22">IF(A15="","",$D$33)</f>
        <v>5.3977272727272725</v>
      </c>
      <c r="E15" s="55">
        <f aca="true" t="shared" si="1" ref="E15:E22">IF(A15="","",(B15*D15)+((C15/60)*D15))</f>
        <v>0.1799242424242424</v>
      </c>
      <c r="F15" s="55"/>
    </row>
    <row r="16" spans="1:6" ht="12.75">
      <c r="A16" s="20" t="s">
        <v>29</v>
      </c>
      <c r="B16" s="21">
        <v>0</v>
      </c>
      <c r="C16" s="17">
        <v>4</v>
      </c>
      <c r="D16" s="22">
        <f t="shared" si="0"/>
        <v>5.3977272727272725</v>
      </c>
      <c r="E16" s="55">
        <f t="shared" si="1"/>
        <v>0.3598484848484848</v>
      </c>
      <c r="F16" s="55"/>
    </row>
    <row r="17" spans="1:6" ht="12.75">
      <c r="A17" s="20" t="s">
        <v>30</v>
      </c>
      <c r="B17" s="21">
        <v>0</v>
      </c>
      <c r="C17" s="17">
        <v>5</v>
      </c>
      <c r="D17" s="22">
        <f t="shared" si="0"/>
        <v>5.3977272727272725</v>
      </c>
      <c r="E17" s="55">
        <f t="shared" si="1"/>
        <v>0.449810606060606</v>
      </c>
      <c r="F17" s="55"/>
    </row>
    <row r="18" spans="1:6" ht="12.75">
      <c r="A18" s="20" t="s">
        <v>31</v>
      </c>
      <c r="B18" s="21">
        <v>0</v>
      </c>
      <c r="C18" s="17">
        <v>7</v>
      </c>
      <c r="D18" s="22">
        <f t="shared" si="0"/>
        <v>5.3977272727272725</v>
      </c>
      <c r="E18" s="55">
        <f t="shared" si="1"/>
        <v>0.6297348484848485</v>
      </c>
      <c r="F18" s="55"/>
    </row>
    <row r="19" spans="1:6" ht="12.75">
      <c r="A19" s="20" t="s">
        <v>32</v>
      </c>
      <c r="B19" s="21">
        <v>0</v>
      </c>
      <c r="C19" s="23">
        <v>5</v>
      </c>
      <c r="D19" s="22">
        <f t="shared" si="0"/>
        <v>5.3977272727272725</v>
      </c>
      <c r="E19" s="55">
        <f t="shared" si="1"/>
        <v>0.449810606060606</v>
      </c>
      <c r="F19" s="55"/>
    </row>
    <row r="20" spans="1:6" ht="12.75">
      <c r="A20" s="20" t="s">
        <v>33</v>
      </c>
      <c r="B20" s="21">
        <v>0</v>
      </c>
      <c r="C20" s="23">
        <v>3</v>
      </c>
      <c r="D20" s="22">
        <f t="shared" si="0"/>
        <v>5.3977272727272725</v>
      </c>
      <c r="E20" s="55">
        <f t="shared" si="1"/>
        <v>0.26988636363636365</v>
      </c>
      <c r="F20" s="55"/>
    </row>
    <row r="21" spans="1:6" ht="12.75">
      <c r="A21" s="20" t="s">
        <v>34</v>
      </c>
      <c r="B21" s="21">
        <v>0</v>
      </c>
      <c r="C21" s="23">
        <v>3</v>
      </c>
      <c r="D21" s="22">
        <f t="shared" si="0"/>
        <v>5.3977272727272725</v>
      </c>
      <c r="E21" s="55">
        <f t="shared" si="1"/>
        <v>0.26988636363636365</v>
      </c>
      <c r="F21" s="55"/>
    </row>
    <row r="22" spans="1:6" ht="12.75">
      <c r="A22" s="20" t="s">
        <v>35</v>
      </c>
      <c r="B22" s="21">
        <v>0</v>
      </c>
      <c r="C22" s="23">
        <v>4</v>
      </c>
      <c r="D22" s="22">
        <f t="shared" si="0"/>
        <v>5.3977272727272725</v>
      </c>
      <c r="E22" s="55">
        <f t="shared" si="1"/>
        <v>0.3598484848484848</v>
      </c>
      <c r="F22" s="55"/>
    </row>
    <row r="23" spans="1:6" s="6" customFormat="1" ht="12.75" customHeight="1">
      <c r="A23" s="51" t="s">
        <v>21</v>
      </c>
      <c r="B23" s="51"/>
      <c r="C23" s="51"/>
      <c r="D23" s="52">
        <f>SUM(E15:E22)</f>
        <v>2.96875</v>
      </c>
      <c r="E23" s="52"/>
      <c r="F23" s="52"/>
    </row>
    <row r="24" spans="1:6" s="6" customFormat="1" ht="16.5">
      <c r="A24" s="53" t="s">
        <v>6</v>
      </c>
      <c r="B24" s="53"/>
      <c r="C24" s="53"/>
      <c r="D24" s="53"/>
      <c r="E24" s="53"/>
      <c r="F24" s="53"/>
    </row>
    <row r="25" spans="1:6" s="7" customFormat="1" ht="15">
      <c r="A25" s="54" t="s">
        <v>9</v>
      </c>
      <c r="B25" s="54"/>
      <c r="C25" s="54"/>
      <c r="D25" s="48">
        <f>D11</f>
        <v>1.3226666666666669</v>
      </c>
      <c r="E25" s="48"/>
      <c r="F25" s="48"/>
    </row>
    <row r="26" spans="1:6" s="7" customFormat="1" ht="15">
      <c r="A26" s="54" t="s">
        <v>21</v>
      </c>
      <c r="B26" s="54"/>
      <c r="C26" s="54"/>
      <c r="D26" s="48">
        <f>D23</f>
        <v>2.96875</v>
      </c>
      <c r="E26" s="48"/>
      <c r="F26" s="48"/>
    </row>
    <row r="27" spans="1:6" s="7" customFormat="1" ht="15">
      <c r="A27" s="47" t="s">
        <v>36</v>
      </c>
      <c r="B27" s="47"/>
      <c r="C27" s="24">
        <v>0.3</v>
      </c>
      <c r="D27" s="48">
        <f>(D25+D26)*C27</f>
        <v>1.287425</v>
      </c>
      <c r="E27" s="48"/>
      <c r="F27" s="48"/>
    </row>
    <row r="28" spans="1:6" s="8" customFormat="1" ht="16.5">
      <c r="A28" s="47" t="s">
        <v>37</v>
      </c>
      <c r="B28" s="47"/>
      <c r="C28" s="24">
        <v>0.05</v>
      </c>
      <c r="D28" s="48">
        <f>(D25+D26+D27)*C28</f>
        <v>0.2789420833333333</v>
      </c>
      <c r="E28" s="48"/>
      <c r="F28" s="48"/>
    </row>
    <row r="29" spans="1:6" s="8" customFormat="1" ht="16.5">
      <c r="A29" s="49" t="s">
        <v>60</v>
      </c>
      <c r="B29" s="49"/>
      <c r="C29" s="49"/>
      <c r="D29" s="50">
        <f>SUM(D25:D28)</f>
        <v>5.857783749999999</v>
      </c>
      <c r="E29" s="50"/>
      <c r="F29" s="50"/>
    </row>
    <row r="30" spans="1:6" ht="16.5">
      <c r="A30" s="41" t="s">
        <v>38</v>
      </c>
      <c r="B30" s="41"/>
      <c r="C30" s="41"/>
      <c r="D30" s="41">
        <v>800</v>
      </c>
      <c r="E30" s="41"/>
      <c r="F30" s="41"/>
    </row>
    <row r="31" spans="1:6" ht="15">
      <c r="A31" s="42" t="s">
        <v>39</v>
      </c>
      <c r="B31" s="42"/>
      <c r="C31" s="42"/>
      <c r="D31" s="43">
        <v>950</v>
      </c>
      <c r="E31" s="43"/>
      <c r="F31" s="43"/>
    </row>
    <row r="32" spans="1:6" ht="15">
      <c r="A32" s="42" t="s">
        <v>40</v>
      </c>
      <c r="B32" s="42"/>
      <c r="C32" s="25">
        <v>8</v>
      </c>
      <c r="D32" s="44" t="s">
        <v>41</v>
      </c>
      <c r="E32" s="44"/>
      <c r="F32" s="26">
        <f>C32*22</f>
        <v>176</v>
      </c>
    </row>
    <row r="33" spans="1:6" ht="16.5">
      <c r="A33" s="45" t="s">
        <v>42</v>
      </c>
      <c r="B33" s="45"/>
      <c r="C33" s="45"/>
      <c r="D33" s="46">
        <f>IF(C32="","",D31/F32)</f>
        <v>5.3977272727272725</v>
      </c>
      <c r="E33" s="46"/>
      <c r="F33" s="46"/>
    </row>
  </sheetData>
  <sheetProtection selectLockedCells="1" selectUnlockedCells="1"/>
  <mergeCells count="38">
    <mergeCell ref="A1:F2"/>
    <mergeCell ref="A3:F3"/>
    <mergeCell ref="A4:F4"/>
    <mergeCell ref="A11:C11"/>
    <mergeCell ref="D11:F11"/>
    <mergeCell ref="A12:F12"/>
    <mergeCell ref="A13:A14"/>
    <mergeCell ref="B13:C13"/>
    <mergeCell ref="D13:D14"/>
    <mergeCell ref="E13:F14"/>
    <mergeCell ref="E15:F15"/>
    <mergeCell ref="E16:F16"/>
    <mergeCell ref="E17:F17"/>
    <mergeCell ref="E18:F18"/>
    <mergeCell ref="E19:F19"/>
    <mergeCell ref="E20:F20"/>
    <mergeCell ref="E21:F21"/>
    <mergeCell ref="E22:F22"/>
    <mergeCell ref="A23:C23"/>
    <mergeCell ref="D23:F23"/>
    <mergeCell ref="A24:F24"/>
    <mergeCell ref="A25:C25"/>
    <mergeCell ref="D25:F25"/>
    <mergeCell ref="A26:C26"/>
    <mergeCell ref="D26:F26"/>
    <mergeCell ref="A27:B27"/>
    <mergeCell ref="D27:F27"/>
    <mergeCell ref="A28:B28"/>
    <mergeCell ref="D28:F28"/>
    <mergeCell ref="A29:C29"/>
    <mergeCell ref="D29:F29"/>
    <mergeCell ref="A30:F30"/>
    <mergeCell ref="A31:C31"/>
    <mergeCell ref="D31:F31"/>
    <mergeCell ref="A32:B32"/>
    <mergeCell ref="D32:E32"/>
    <mergeCell ref="A33:C33"/>
    <mergeCell ref="D33:F33"/>
  </mergeCells>
  <conditionalFormatting sqref="A3">
    <cfRule type="cellIs" priority="1" dxfId="0" operator="equal" stopIfTrue="1">
      <formula>NA()</formula>
    </cfRule>
  </conditionalFormatting>
  <printOptions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zoomScale="90" zoomScaleNormal="90" workbookViewId="0" topLeftCell="A9">
      <selection activeCell="A29" sqref="A29:C29"/>
    </sheetView>
  </sheetViews>
  <sheetFormatPr defaultColWidth="11.57421875" defaultRowHeight="12.75"/>
  <cols>
    <col min="1" max="1" width="26.421875" style="0" customWidth="1"/>
    <col min="2" max="2" width="24.28125" style="0" customWidth="1"/>
    <col min="3" max="3" width="26.8515625" style="0" customWidth="1"/>
    <col min="4" max="4" width="19.00390625" style="0" customWidth="1"/>
    <col min="5" max="5" width="14.8515625" style="0" customWidth="1"/>
    <col min="6" max="6" width="20.140625" style="0" customWidth="1"/>
    <col min="7" max="16384" width="11.421875" style="0" customWidth="1"/>
  </cols>
  <sheetData>
    <row r="1" spans="1:6" ht="12">
      <c r="A1" s="60" t="str">
        <f>'LIMPET ORIGINAL'!A1</f>
        <v>LIMPET</v>
      </c>
      <c r="B1" s="60"/>
      <c r="C1" s="60"/>
      <c r="D1" s="60"/>
      <c r="E1" s="60"/>
      <c r="F1" s="60"/>
    </row>
    <row r="2" spans="1:6" ht="12">
      <c r="A2" s="60"/>
      <c r="B2" s="60"/>
      <c r="C2" s="60"/>
      <c r="D2" s="60"/>
      <c r="E2" s="60"/>
      <c r="F2" s="60"/>
    </row>
    <row r="3" spans="1:6" ht="18">
      <c r="A3" s="61" t="s">
        <v>43</v>
      </c>
      <c r="B3" s="61"/>
      <c r="C3" s="61"/>
      <c r="D3" s="61"/>
      <c r="E3" s="61"/>
      <c r="F3" s="61"/>
    </row>
    <row r="4" spans="1:6" ht="15.75">
      <c r="A4" s="62" t="s">
        <v>9</v>
      </c>
      <c r="B4" s="62"/>
      <c r="C4" s="62"/>
      <c r="D4" s="62"/>
      <c r="E4" s="62"/>
      <c r="F4" s="62"/>
    </row>
    <row r="5" spans="1:6" ht="25.5">
      <c r="A5" s="9" t="s">
        <v>10</v>
      </c>
      <c r="B5" s="10" t="s">
        <v>11</v>
      </c>
      <c r="C5" s="10" t="s">
        <v>12</v>
      </c>
      <c r="D5" s="10" t="s">
        <v>13</v>
      </c>
      <c r="E5" s="10" t="s">
        <v>14</v>
      </c>
      <c r="F5" s="11" t="s">
        <v>15</v>
      </c>
    </row>
    <row r="6" spans="1:6" ht="12.75">
      <c r="A6" s="12" t="s">
        <v>44</v>
      </c>
      <c r="B6" s="13">
        <v>100</v>
      </c>
      <c r="C6" s="14">
        <v>100</v>
      </c>
      <c r="D6" s="13">
        <v>1</v>
      </c>
      <c r="E6" s="15">
        <f>IF(B6="","",D6/B6)</f>
        <v>0.01</v>
      </c>
      <c r="F6" s="16">
        <f>IF(A6="","",E6*C6)</f>
        <v>1</v>
      </c>
    </row>
    <row r="7" spans="1:6" ht="12.75">
      <c r="A7" s="12" t="s">
        <v>18</v>
      </c>
      <c r="B7" s="13">
        <v>100</v>
      </c>
      <c r="C7" s="14">
        <v>70</v>
      </c>
      <c r="D7" s="13">
        <v>1</v>
      </c>
      <c r="E7" s="15">
        <f>IF(B7="","",D7/B7)</f>
        <v>0.01</v>
      </c>
      <c r="F7" s="16">
        <f>IF(A7="","",E7*C7)</f>
        <v>0.7000000000000001</v>
      </c>
    </row>
    <row r="8" spans="1:6" ht="12.75">
      <c r="A8" s="12" t="s">
        <v>45</v>
      </c>
      <c r="B8" s="13">
        <v>200</v>
      </c>
      <c r="C8" s="14">
        <v>62</v>
      </c>
      <c r="D8" s="13">
        <v>0.96</v>
      </c>
      <c r="E8" s="19">
        <f>IF(B8="","",D8/B8)</f>
        <v>0.0048</v>
      </c>
      <c r="F8" s="16">
        <f>IF(A8="","",E8*C8)</f>
        <v>0.2976</v>
      </c>
    </row>
    <row r="9" spans="1:6" ht="12.75">
      <c r="A9" s="18" t="s">
        <v>20</v>
      </c>
      <c r="B9" s="17">
        <v>15</v>
      </c>
      <c r="C9" s="14">
        <v>2.5</v>
      </c>
      <c r="D9" s="17">
        <v>1</v>
      </c>
      <c r="E9" s="19">
        <f>IF(B9="","",D9/B9)</f>
        <v>0.06666666666666667</v>
      </c>
      <c r="F9" s="16">
        <f>IF(A9="","",E9*C9)</f>
        <v>0.16666666666666666</v>
      </c>
    </row>
    <row r="10" spans="1:6" s="6" customFormat="1" ht="15.75">
      <c r="A10" s="63" t="s">
        <v>9</v>
      </c>
      <c r="B10" s="63"/>
      <c r="C10" s="63"/>
      <c r="D10" s="64">
        <f>SUM(F6:F9)</f>
        <v>2.164266666666667</v>
      </c>
      <c r="E10" s="64" t="e">
        <f>D10/B10</f>
        <v>#DIV/0!</v>
      </c>
      <c r="F10" s="64" t="e">
        <f>E10*C10</f>
        <v>#DIV/0!</v>
      </c>
    </row>
    <row r="11" spans="1:6" ht="15.75">
      <c r="A11" s="62" t="s">
        <v>21</v>
      </c>
      <c r="B11" s="62"/>
      <c r="C11" s="62"/>
      <c r="D11" s="62"/>
      <c r="E11" s="62"/>
      <c r="F11" s="62"/>
    </row>
    <row r="12" spans="1:6" ht="12.75" customHeight="1">
      <c r="A12" s="56" t="s">
        <v>22</v>
      </c>
      <c r="B12" s="57" t="s">
        <v>23</v>
      </c>
      <c r="C12" s="57"/>
      <c r="D12" s="58" t="s">
        <v>24</v>
      </c>
      <c r="E12" s="59" t="s">
        <v>25</v>
      </c>
      <c r="F12" s="59"/>
    </row>
    <row r="13" spans="1:6" ht="12.75">
      <c r="A13" s="56"/>
      <c r="B13" s="10" t="s">
        <v>26</v>
      </c>
      <c r="C13" s="10" t="s">
        <v>27</v>
      </c>
      <c r="D13" s="58"/>
      <c r="E13" s="58"/>
      <c r="F13" s="59"/>
    </row>
    <row r="14" spans="1:6" ht="12.75">
      <c r="A14" s="27" t="s">
        <v>46</v>
      </c>
      <c r="B14" s="28">
        <v>0</v>
      </c>
      <c r="C14" s="29">
        <v>2</v>
      </c>
      <c r="D14" s="22">
        <f>IF(A14="","",$D$33)</f>
        <v>5.3977272727272725</v>
      </c>
      <c r="E14" s="55">
        <f aca="true" t="shared" si="0" ref="E14:E22">IF(A14="","",(B14*D14)+((C14/60)*D14))</f>
        <v>0.1799242424242424</v>
      </c>
      <c r="F14" s="55"/>
    </row>
    <row r="15" spans="1:6" ht="12.75">
      <c r="A15" s="30" t="s">
        <v>47</v>
      </c>
      <c r="B15" s="28">
        <v>0</v>
      </c>
      <c r="C15" s="29">
        <v>4</v>
      </c>
      <c r="D15" s="22">
        <f>IF(A15="","",$D$33)</f>
        <v>5.3977272727272725</v>
      </c>
      <c r="E15" s="55">
        <f t="shared" si="0"/>
        <v>0.3598484848484848</v>
      </c>
      <c r="F15" s="55"/>
    </row>
    <row r="16" spans="1:6" ht="12.75">
      <c r="A16" s="27" t="s">
        <v>30</v>
      </c>
      <c r="B16" s="28">
        <v>0</v>
      </c>
      <c r="C16" s="29">
        <v>5</v>
      </c>
      <c r="D16" s="22">
        <f>IF(A16="","",$D$33)</f>
        <v>5.3977272727272725</v>
      </c>
      <c r="E16" s="55">
        <f t="shared" si="0"/>
        <v>0.449810606060606</v>
      </c>
      <c r="F16" s="55"/>
    </row>
    <row r="17" spans="1:6" ht="12.75">
      <c r="A17" s="27" t="s">
        <v>31</v>
      </c>
      <c r="B17" s="28">
        <v>0</v>
      </c>
      <c r="C17" s="29">
        <v>7</v>
      </c>
      <c r="D17" s="22">
        <f>IF(A17="","",$D$33)</f>
        <v>5.3977272727272725</v>
      </c>
      <c r="E17" s="55">
        <f t="shared" si="0"/>
        <v>0.6297348484848485</v>
      </c>
      <c r="F17" s="55"/>
    </row>
    <row r="18" spans="1:6" ht="12.75">
      <c r="A18" s="27" t="s">
        <v>32</v>
      </c>
      <c r="B18" s="28">
        <v>0</v>
      </c>
      <c r="C18" s="29">
        <v>5</v>
      </c>
      <c r="D18" s="22">
        <v>5.4</v>
      </c>
      <c r="E18" s="55">
        <f t="shared" si="0"/>
        <v>0.45</v>
      </c>
      <c r="F18" s="55"/>
    </row>
    <row r="19" spans="1:6" ht="12.75">
      <c r="A19" s="27" t="s">
        <v>48</v>
      </c>
      <c r="B19" s="28">
        <v>0</v>
      </c>
      <c r="C19" s="29">
        <v>3</v>
      </c>
      <c r="D19" s="22">
        <f>IF(A19="","",$D$33)</f>
        <v>5.3977272727272725</v>
      </c>
      <c r="E19" s="55">
        <f t="shared" si="0"/>
        <v>0.26988636363636365</v>
      </c>
      <c r="F19" s="55"/>
    </row>
    <row r="20" spans="1:6" ht="12.75">
      <c r="A20" s="27" t="s">
        <v>49</v>
      </c>
      <c r="B20" s="28">
        <v>0</v>
      </c>
      <c r="C20" s="29">
        <v>2</v>
      </c>
      <c r="D20" s="22">
        <f>IF(A20="","",$D$33)</f>
        <v>5.3977272727272725</v>
      </c>
      <c r="E20" s="55">
        <f t="shared" si="0"/>
        <v>0.1799242424242424</v>
      </c>
      <c r="F20" s="55"/>
    </row>
    <row r="21" spans="1:6" ht="12.75">
      <c r="A21" s="27" t="s">
        <v>50</v>
      </c>
      <c r="B21" s="28">
        <v>0</v>
      </c>
      <c r="C21" s="29">
        <v>7</v>
      </c>
      <c r="D21" s="22">
        <f>IF(A21="","",$D$33)</f>
        <v>5.3977272727272725</v>
      </c>
      <c r="E21" s="55">
        <f t="shared" si="0"/>
        <v>0.6297348484848485</v>
      </c>
      <c r="F21" s="55"/>
    </row>
    <row r="22" spans="1:6" ht="12.75">
      <c r="A22" s="27" t="s">
        <v>51</v>
      </c>
      <c r="B22" s="28">
        <v>0</v>
      </c>
      <c r="C22" s="29">
        <v>7</v>
      </c>
      <c r="D22" s="22">
        <f>IF(A22="","",$D$33)</f>
        <v>5.3977272727272725</v>
      </c>
      <c r="E22" s="55">
        <f t="shared" si="0"/>
        <v>0.6297348484848485</v>
      </c>
      <c r="F22" s="55"/>
    </row>
    <row r="23" spans="1:6" s="6" customFormat="1" ht="12.75" customHeight="1">
      <c r="A23" s="51" t="s">
        <v>21</v>
      </c>
      <c r="B23" s="51"/>
      <c r="C23" s="51"/>
      <c r="D23" s="52">
        <f>SUM(E14:E22)</f>
        <v>3.778598484848485</v>
      </c>
      <c r="E23" s="52"/>
      <c r="F23" s="52"/>
    </row>
    <row r="24" spans="1:6" s="6" customFormat="1" ht="16.5">
      <c r="A24" s="53" t="s">
        <v>6</v>
      </c>
      <c r="B24" s="53"/>
      <c r="C24" s="53"/>
      <c r="D24" s="53"/>
      <c r="E24" s="53"/>
      <c r="F24" s="53"/>
    </row>
    <row r="25" spans="1:6" s="7" customFormat="1" ht="15">
      <c r="A25" s="65" t="s">
        <v>9</v>
      </c>
      <c r="B25" s="65"/>
      <c r="C25" s="65"/>
      <c r="D25" s="66">
        <f>D10</f>
        <v>2.164266666666667</v>
      </c>
      <c r="E25" s="66"/>
      <c r="F25" s="66"/>
    </row>
    <row r="26" spans="1:6" s="7" customFormat="1" ht="15">
      <c r="A26" s="65" t="s">
        <v>21</v>
      </c>
      <c r="B26" s="65"/>
      <c r="C26" s="65"/>
      <c r="D26" s="66">
        <f>D23</f>
        <v>3.778598484848485</v>
      </c>
      <c r="E26" s="66"/>
      <c r="F26" s="66"/>
    </row>
    <row r="27" spans="1:6" s="7" customFormat="1" ht="15">
      <c r="A27" s="67" t="s">
        <v>36</v>
      </c>
      <c r="B27" s="67"/>
      <c r="C27" s="31">
        <v>0.3</v>
      </c>
      <c r="D27" s="66">
        <f>(D25+D26)*C27</f>
        <v>1.7828595454545455</v>
      </c>
      <c r="E27" s="66"/>
      <c r="F27" s="66"/>
    </row>
    <row r="28" spans="1:6" s="8" customFormat="1" ht="16.5">
      <c r="A28" s="67" t="s">
        <v>37</v>
      </c>
      <c r="B28" s="67"/>
      <c r="C28" s="31">
        <v>0.05</v>
      </c>
      <c r="D28" s="66">
        <f>(D25+D26+D27)*C28</f>
        <v>0.3862862348484849</v>
      </c>
      <c r="E28" s="66"/>
      <c r="F28" s="66"/>
    </row>
    <row r="29" spans="1:6" s="8" customFormat="1" ht="16.5">
      <c r="A29" s="49" t="s">
        <v>60</v>
      </c>
      <c r="B29" s="49"/>
      <c r="C29" s="49"/>
      <c r="D29" s="50">
        <f>SUM(D25:D28)</f>
        <v>8.112010931818183</v>
      </c>
      <c r="E29" s="50"/>
      <c r="F29" s="50"/>
    </row>
    <row r="30" spans="1:6" ht="16.5">
      <c r="A30" s="41" t="s">
        <v>38</v>
      </c>
      <c r="B30" s="41"/>
      <c r="C30" s="41"/>
      <c r="D30" s="41">
        <v>800</v>
      </c>
      <c r="E30" s="41"/>
      <c r="F30" s="41"/>
    </row>
    <row r="31" spans="1:6" ht="15">
      <c r="A31" s="42" t="s">
        <v>39</v>
      </c>
      <c r="B31" s="42"/>
      <c r="C31" s="42"/>
      <c r="D31" s="43">
        <v>950</v>
      </c>
      <c r="E31" s="43"/>
      <c r="F31" s="43"/>
    </row>
    <row r="32" spans="1:6" ht="15">
      <c r="A32" s="42" t="s">
        <v>40</v>
      </c>
      <c r="B32" s="42"/>
      <c r="C32" s="25">
        <v>8</v>
      </c>
      <c r="D32" s="44" t="s">
        <v>41</v>
      </c>
      <c r="E32" s="44"/>
      <c r="F32" s="26">
        <f>C32*22</f>
        <v>176</v>
      </c>
    </row>
    <row r="33" spans="1:6" ht="16.5">
      <c r="A33" s="45" t="s">
        <v>42</v>
      </c>
      <c r="B33" s="45"/>
      <c r="C33" s="45"/>
      <c r="D33" s="46">
        <f>IF(C32="","",D31/F32)</f>
        <v>5.3977272727272725</v>
      </c>
      <c r="E33" s="46"/>
      <c r="F33" s="46"/>
    </row>
  </sheetData>
  <sheetProtection selectLockedCells="1" selectUnlockedCells="1"/>
  <mergeCells count="39">
    <mergeCell ref="A1:F2"/>
    <mergeCell ref="A3:F3"/>
    <mergeCell ref="A4:F4"/>
    <mergeCell ref="A10:C10"/>
    <mergeCell ref="D10:F10"/>
    <mergeCell ref="A11:F11"/>
    <mergeCell ref="A12:A13"/>
    <mergeCell ref="B12:C12"/>
    <mergeCell ref="D12:D13"/>
    <mergeCell ref="E12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A23:C23"/>
    <mergeCell ref="D23:F23"/>
    <mergeCell ref="A24:F24"/>
    <mergeCell ref="A25:C25"/>
    <mergeCell ref="D25:F25"/>
    <mergeCell ref="A26:C26"/>
    <mergeCell ref="D26:F26"/>
    <mergeCell ref="A27:B27"/>
    <mergeCell ref="D27:F27"/>
    <mergeCell ref="A28:B28"/>
    <mergeCell ref="D28:F28"/>
    <mergeCell ref="A33:C33"/>
    <mergeCell ref="D33:F33"/>
    <mergeCell ref="A29:C29"/>
    <mergeCell ref="D29:F29"/>
    <mergeCell ref="A30:F30"/>
    <mergeCell ref="A31:C31"/>
    <mergeCell ref="D31:F31"/>
    <mergeCell ref="A32:B32"/>
    <mergeCell ref="D32:E32"/>
  </mergeCells>
  <conditionalFormatting sqref="A3">
    <cfRule type="cellIs" priority="1" dxfId="0" operator="equal" stopIfTrue="1">
      <formula>NA()</formula>
    </cfRule>
  </conditionalFormatting>
  <printOptions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zoomScale="90" zoomScaleNormal="90" workbookViewId="0" topLeftCell="A6">
      <selection activeCell="A29" sqref="A29:C29"/>
    </sheetView>
  </sheetViews>
  <sheetFormatPr defaultColWidth="11.57421875" defaultRowHeight="12.75"/>
  <cols>
    <col min="1" max="1" width="26.421875" style="0" customWidth="1"/>
    <col min="2" max="2" width="24.28125" style="0" customWidth="1"/>
    <col min="3" max="3" width="26.8515625" style="0" customWidth="1"/>
    <col min="4" max="4" width="19.00390625" style="0" customWidth="1"/>
    <col min="5" max="5" width="14.8515625" style="0" customWidth="1"/>
    <col min="6" max="6" width="20.140625" style="0" customWidth="1"/>
    <col min="7" max="16384" width="11.421875" style="0" customWidth="1"/>
  </cols>
  <sheetData>
    <row r="1" spans="1:6" ht="12">
      <c r="A1" s="60" t="str">
        <f>'LIMPET ORIGINAL'!A1</f>
        <v>LIMPET</v>
      </c>
      <c r="B1" s="60"/>
      <c r="C1" s="60"/>
      <c r="D1" s="60"/>
      <c r="E1" s="60"/>
      <c r="F1" s="60"/>
    </row>
    <row r="2" spans="1:6" ht="12">
      <c r="A2" s="60"/>
      <c r="B2" s="60"/>
      <c r="C2" s="60"/>
      <c r="D2" s="60"/>
      <c r="E2" s="60"/>
      <c r="F2" s="60"/>
    </row>
    <row r="3" spans="1:6" ht="18">
      <c r="A3" s="61" t="s">
        <v>52</v>
      </c>
      <c r="B3" s="61"/>
      <c r="C3" s="61"/>
      <c r="D3" s="61"/>
      <c r="E3" s="61"/>
      <c r="F3" s="61"/>
    </row>
    <row r="4" spans="1:6" ht="15.75">
      <c r="A4" s="62" t="s">
        <v>9</v>
      </c>
      <c r="B4" s="62"/>
      <c r="C4" s="62"/>
      <c r="D4" s="62"/>
      <c r="E4" s="62"/>
      <c r="F4" s="62"/>
    </row>
    <row r="5" spans="1:6" ht="25.5">
      <c r="A5" s="9" t="s">
        <v>10</v>
      </c>
      <c r="B5" s="10" t="s">
        <v>11</v>
      </c>
      <c r="C5" s="10" t="s">
        <v>12</v>
      </c>
      <c r="D5" s="10" t="s">
        <v>13</v>
      </c>
      <c r="E5" s="10" t="s">
        <v>14</v>
      </c>
      <c r="F5" s="11" t="s">
        <v>15</v>
      </c>
    </row>
    <row r="6" spans="1:6" ht="12.75">
      <c r="A6" s="12" t="s">
        <v>53</v>
      </c>
      <c r="B6" s="13">
        <v>100</v>
      </c>
      <c r="C6" s="14">
        <v>53</v>
      </c>
      <c r="D6" s="13">
        <v>1</v>
      </c>
      <c r="E6" s="15">
        <f>IF(B6="","",D6/B6)</f>
        <v>0.01</v>
      </c>
      <c r="F6" s="16">
        <f>IF(A6="","",E6*C6)</f>
        <v>0.53</v>
      </c>
    </row>
    <row r="7" spans="1:6" ht="12.75">
      <c r="A7" s="12" t="s">
        <v>54</v>
      </c>
      <c r="B7" s="13">
        <v>100</v>
      </c>
      <c r="C7" s="14">
        <v>70</v>
      </c>
      <c r="D7" s="13">
        <v>1</v>
      </c>
      <c r="E7" s="15">
        <f>IF(B7="","",D7/B7)</f>
        <v>0.01</v>
      </c>
      <c r="F7" s="16">
        <f>IF(A7="","",E7*C7)</f>
        <v>0.7000000000000001</v>
      </c>
    </row>
    <row r="8" spans="1:6" ht="12.75">
      <c r="A8" s="12" t="s">
        <v>45</v>
      </c>
      <c r="B8" s="13">
        <v>200</v>
      </c>
      <c r="C8" s="14">
        <v>62</v>
      </c>
      <c r="D8" s="13">
        <v>0.64</v>
      </c>
      <c r="E8" s="15">
        <f>IF(B8="","",D8/B8)</f>
        <v>0.0032</v>
      </c>
      <c r="F8" s="16">
        <f>IF(A8="","",E8*C8)</f>
        <v>0.19840000000000002</v>
      </c>
    </row>
    <row r="9" spans="1:6" ht="12.75">
      <c r="A9" s="18" t="s">
        <v>20</v>
      </c>
      <c r="B9" s="17">
        <v>15</v>
      </c>
      <c r="C9" s="14">
        <v>2.5</v>
      </c>
      <c r="D9" s="17">
        <v>1</v>
      </c>
      <c r="E9" s="19">
        <f>IF(B9="","",D9/B9)</f>
        <v>0.06666666666666667</v>
      </c>
      <c r="F9" s="16">
        <f>IF(A9="","",E9*C9)</f>
        <v>0.16666666666666666</v>
      </c>
    </row>
    <row r="10" spans="1:6" s="6" customFormat="1" ht="15.75">
      <c r="A10" s="63" t="s">
        <v>9</v>
      </c>
      <c r="B10" s="63"/>
      <c r="C10" s="63"/>
      <c r="D10" s="64">
        <f>SUM(F6:F9)</f>
        <v>1.5950666666666666</v>
      </c>
      <c r="E10" s="64" t="e">
        <f>D10/B10</f>
        <v>#DIV/0!</v>
      </c>
      <c r="F10" s="64" t="e">
        <f>E10*C10</f>
        <v>#DIV/0!</v>
      </c>
    </row>
    <row r="11" spans="1:6" ht="15.75">
      <c r="A11" s="62" t="s">
        <v>21</v>
      </c>
      <c r="B11" s="62"/>
      <c r="C11" s="62"/>
      <c r="D11" s="62"/>
      <c r="E11" s="62"/>
      <c r="F11" s="62"/>
    </row>
    <row r="12" spans="1:6" ht="12.75" customHeight="1">
      <c r="A12" s="56" t="s">
        <v>22</v>
      </c>
      <c r="B12" s="57" t="s">
        <v>23</v>
      </c>
      <c r="C12" s="57"/>
      <c r="D12" s="58" t="s">
        <v>24</v>
      </c>
      <c r="E12" s="59" t="s">
        <v>25</v>
      </c>
      <c r="F12" s="59"/>
    </row>
    <row r="13" spans="1:6" ht="12.75">
      <c r="A13" s="56"/>
      <c r="B13" s="10" t="s">
        <v>26</v>
      </c>
      <c r="C13" s="10" t="s">
        <v>27</v>
      </c>
      <c r="D13" s="58"/>
      <c r="E13" s="58"/>
      <c r="F13" s="59"/>
    </row>
    <row r="14" spans="1:6" ht="12.75">
      <c r="A14" s="27" t="s">
        <v>46</v>
      </c>
      <c r="B14" s="28">
        <v>0</v>
      </c>
      <c r="C14" s="29">
        <v>1</v>
      </c>
      <c r="D14" s="22">
        <f aca="true" t="shared" si="0" ref="D14:D22">IF(A14="","",$D$33)</f>
        <v>5.3977272727272725</v>
      </c>
      <c r="E14" s="55">
        <f aca="true" t="shared" si="1" ref="E14:E22">IF(A14="","",(B14*D14)+((C14/60)*D14))</f>
        <v>0.0899621212121212</v>
      </c>
      <c r="F14" s="55"/>
    </row>
    <row r="15" spans="1:6" ht="12.75">
      <c r="A15" s="30" t="s">
        <v>47</v>
      </c>
      <c r="B15" s="28">
        <v>0</v>
      </c>
      <c r="C15" s="29">
        <v>2</v>
      </c>
      <c r="D15" s="22">
        <f t="shared" si="0"/>
        <v>5.3977272727272725</v>
      </c>
      <c r="E15" s="55">
        <f t="shared" si="1"/>
        <v>0.1799242424242424</v>
      </c>
      <c r="F15" s="55"/>
    </row>
    <row r="16" spans="1:6" ht="12.75">
      <c r="A16" s="27" t="s">
        <v>30</v>
      </c>
      <c r="B16" s="28">
        <v>0</v>
      </c>
      <c r="C16" s="29">
        <v>2</v>
      </c>
      <c r="D16" s="22">
        <f t="shared" si="0"/>
        <v>5.3977272727272725</v>
      </c>
      <c r="E16" s="55">
        <f t="shared" si="1"/>
        <v>0.1799242424242424</v>
      </c>
      <c r="F16" s="55"/>
    </row>
    <row r="17" spans="1:6" ht="12.75">
      <c r="A17" s="27" t="s">
        <v>31</v>
      </c>
      <c r="B17" s="28">
        <v>0</v>
      </c>
      <c r="C17" s="29">
        <v>5</v>
      </c>
      <c r="D17" s="22">
        <f t="shared" si="0"/>
        <v>5.3977272727272725</v>
      </c>
      <c r="E17" s="55">
        <f t="shared" si="1"/>
        <v>0.449810606060606</v>
      </c>
      <c r="F17" s="55"/>
    </row>
    <row r="18" spans="1:6" ht="12.75">
      <c r="A18" s="27" t="s">
        <v>32</v>
      </c>
      <c r="B18" s="28">
        <v>0</v>
      </c>
      <c r="C18" s="29">
        <v>3</v>
      </c>
      <c r="D18" s="22">
        <f t="shared" si="0"/>
        <v>5.3977272727272725</v>
      </c>
      <c r="E18" s="55">
        <f t="shared" si="1"/>
        <v>0.26988636363636365</v>
      </c>
      <c r="F18" s="55"/>
    </row>
    <row r="19" spans="1:6" ht="12.75">
      <c r="A19" s="27" t="s">
        <v>48</v>
      </c>
      <c r="B19" s="28">
        <v>0</v>
      </c>
      <c r="C19" s="29">
        <v>2</v>
      </c>
      <c r="D19" s="22">
        <f t="shared" si="0"/>
        <v>5.3977272727272725</v>
      </c>
      <c r="E19" s="55">
        <f t="shared" si="1"/>
        <v>0.1799242424242424</v>
      </c>
      <c r="F19" s="55"/>
    </row>
    <row r="20" spans="1:6" ht="12.75">
      <c r="A20" s="27" t="s">
        <v>49</v>
      </c>
      <c r="B20" s="28">
        <v>0</v>
      </c>
      <c r="C20" s="29">
        <v>2</v>
      </c>
      <c r="D20" s="22">
        <f t="shared" si="0"/>
        <v>5.3977272727272725</v>
      </c>
      <c r="E20" s="55">
        <f t="shared" si="1"/>
        <v>0.1799242424242424</v>
      </c>
      <c r="F20" s="55"/>
    </row>
    <row r="21" spans="1:6" ht="12.75">
      <c r="A21" s="27" t="s">
        <v>50</v>
      </c>
      <c r="B21" s="28">
        <v>0</v>
      </c>
      <c r="C21" s="29">
        <v>5</v>
      </c>
      <c r="D21" s="22">
        <f t="shared" si="0"/>
        <v>5.3977272727272725</v>
      </c>
      <c r="E21" s="55">
        <f t="shared" si="1"/>
        <v>0.449810606060606</v>
      </c>
      <c r="F21" s="55"/>
    </row>
    <row r="22" spans="1:6" ht="12.75">
      <c r="A22" s="27" t="s">
        <v>51</v>
      </c>
      <c r="B22" s="28">
        <v>0</v>
      </c>
      <c r="C22" s="29">
        <v>5</v>
      </c>
      <c r="D22" s="22">
        <f t="shared" si="0"/>
        <v>5.3977272727272725</v>
      </c>
      <c r="E22" s="55">
        <f t="shared" si="1"/>
        <v>0.449810606060606</v>
      </c>
      <c r="F22" s="55"/>
    </row>
    <row r="23" spans="1:6" s="6" customFormat="1" ht="12.75" customHeight="1">
      <c r="A23" s="51" t="s">
        <v>21</v>
      </c>
      <c r="B23" s="51"/>
      <c r="C23" s="51"/>
      <c r="D23" s="52">
        <f>SUM(E14:E22)</f>
        <v>2.4289772727272725</v>
      </c>
      <c r="E23" s="52"/>
      <c r="F23" s="52"/>
    </row>
    <row r="24" spans="1:6" s="6" customFormat="1" ht="16.5">
      <c r="A24" s="53" t="s">
        <v>6</v>
      </c>
      <c r="B24" s="53"/>
      <c r="C24" s="53"/>
      <c r="D24" s="53"/>
      <c r="E24" s="53"/>
      <c r="F24" s="53"/>
    </row>
    <row r="25" spans="1:6" s="7" customFormat="1" ht="15">
      <c r="A25" s="65" t="s">
        <v>9</v>
      </c>
      <c r="B25" s="65"/>
      <c r="C25" s="65"/>
      <c r="D25" s="66">
        <f>D10</f>
        <v>1.5950666666666666</v>
      </c>
      <c r="E25" s="66"/>
      <c r="F25" s="66"/>
    </row>
    <row r="26" spans="1:6" s="7" customFormat="1" ht="15">
      <c r="A26" s="65" t="s">
        <v>21</v>
      </c>
      <c r="B26" s="65"/>
      <c r="C26" s="65"/>
      <c r="D26" s="66">
        <f>D23</f>
        <v>2.4289772727272725</v>
      </c>
      <c r="E26" s="66"/>
      <c r="F26" s="66"/>
    </row>
    <row r="27" spans="1:6" s="7" customFormat="1" ht="15">
      <c r="A27" s="67" t="s">
        <v>36</v>
      </c>
      <c r="B27" s="67"/>
      <c r="C27" s="31">
        <v>0.3</v>
      </c>
      <c r="D27" s="66">
        <f>(D25+D26)*C27</f>
        <v>1.2072131818181817</v>
      </c>
      <c r="E27" s="66"/>
      <c r="F27" s="66"/>
    </row>
    <row r="28" spans="1:6" s="8" customFormat="1" ht="16.5">
      <c r="A28" s="67" t="s">
        <v>37</v>
      </c>
      <c r="B28" s="67"/>
      <c r="C28" s="31">
        <v>0.05</v>
      </c>
      <c r="D28" s="66">
        <f>(D25+D26+D27)*C28</f>
        <v>0.26156285606060603</v>
      </c>
      <c r="E28" s="66"/>
      <c r="F28" s="66"/>
    </row>
    <row r="29" spans="1:6" s="8" customFormat="1" ht="16.5">
      <c r="A29" s="49" t="s">
        <v>60</v>
      </c>
      <c r="B29" s="49"/>
      <c r="C29" s="49"/>
      <c r="D29" s="50">
        <f>SUM(D25:D28)</f>
        <v>5.492819977272727</v>
      </c>
      <c r="E29" s="50"/>
      <c r="F29" s="50"/>
    </row>
    <row r="30" spans="1:6" ht="16.5">
      <c r="A30" s="41" t="s">
        <v>38</v>
      </c>
      <c r="B30" s="41"/>
      <c r="C30" s="41"/>
      <c r="D30" s="41">
        <v>800</v>
      </c>
      <c r="E30" s="41"/>
      <c r="F30" s="41"/>
    </row>
    <row r="31" spans="1:6" ht="15">
      <c r="A31" s="42" t="s">
        <v>39</v>
      </c>
      <c r="B31" s="42"/>
      <c r="C31" s="42"/>
      <c r="D31" s="43">
        <v>950</v>
      </c>
      <c r="E31" s="43"/>
      <c r="F31" s="43"/>
    </row>
    <row r="32" spans="1:6" ht="15">
      <c r="A32" s="42" t="s">
        <v>40</v>
      </c>
      <c r="B32" s="42"/>
      <c r="C32" s="25">
        <v>8</v>
      </c>
      <c r="D32" s="44" t="s">
        <v>41</v>
      </c>
      <c r="E32" s="44"/>
      <c r="F32" s="26">
        <f>C32*22</f>
        <v>176</v>
      </c>
    </row>
    <row r="33" spans="1:6" ht="16.5">
      <c r="A33" s="45" t="s">
        <v>42</v>
      </c>
      <c r="B33" s="45"/>
      <c r="C33" s="45"/>
      <c r="D33" s="46">
        <f>IF(C32="","",D31/F32)</f>
        <v>5.3977272727272725</v>
      </c>
      <c r="E33" s="46"/>
      <c r="F33" s="46"/>
    </row>
  </sheetData>
  <sheetProtection selectLockedCells="1" selectUnlockedCells="1"/>
  <mergeCells count="39">
    <mergeCell ref="A1:F2"/>
    <mergeCell ref="A3:F3"/>
    <mergeCell ref="A4:F4"/>
    <mergeCell ref="A10:C10"/>
    <mergeCell ref="D10:F10"/>
    <mergeCell ref="A11:F11"/>
    <mergeCell ref="A12:A13"/>
    <mergeCell ref="B12:C12"/>
    <mergeCell ref="D12:D13"/>
    <mergeCell ref="E12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A23:C23"/>
    <mergeCell ref="D23:F23"/>
    <mergeCell ref="A24:F24"/>
    <mergeCell ref="A25:C25"/>
    <mergeCell ref="D25:F25"/>
    <mergeCell ref="A26:C26"/>
    <mergeCell ref="D26:F26"/>
    <mergeCell ref="A27:B27"/>
    <mergeCell ref="D27:F27"/>
    <mergeCell ref="A28:B28"/>
    <mergeCell ref="D28:F28"/>
    <mergeCell ref="A33:C33"/>
    <mergeCell ref="D33:F33"/>
    <mergeCell ref="A29:C29"/>
    <mergeCell ref="D29:F29"/>
    <mergeCell ref="A30:F30"/>
    <mergeCell ref="A31:C31"/>
    <mergeCell ref="D31:F31"/>
    <mergeCell ref="A32:B32"/>
    <mergeCell ref="D32:E32"/>
  </mergeCells>
  <conditionalFormatting sqref="A3">
    <cfRule type="cellIs" priority="1" dxfId="0" operator="equal" stopIfTrue="1">
      <formula>NA()</formula>
    </cfRule>
  </conditionalFormatting>
  <printOptions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zoomScale="90" zoomScaleNormal="90" workbookViewId="0" topLeftCell="A1">
      <selection activeCell="A20" sqref="A20:C20"/>
    </sheetView>
  </sheetViews>
  <sheetFormatPr defaultColWidth="11.57421875" defaultRowHeight="12.75"/>
  <cols>
    <col min="1" max="1" width="26.421875" style="0" customWidth="1"/>
    <col min="2" max="2" width="24.28125" style="0" customWidth="1"/>
    <col min="3" max="3" width="26.8515625" style="0" customWidth="1"/>
    <col min="4" max="4" width="19.00390625" style="0" customWidth="1"/>
    <col min="5" max="5" width="14.8515625" style="0" customWidth="1"/>
    <col min="6" max="6" width="20.140625" style="0" customWidth="1"/>
    <col min="7" max="16384" width="11.421875" style="0" customWidth="1"/>
  </cols>
  <sheetData>
    <row r="1" spans="1:6" ht="12">
      <c r="A1" s="60" t="str">
        <f>'LIMPET ORIGINAL'!A1</f>
        <v>LIMPET</v>
      </c>
      <c r="B1" s="60"/>
      <c r="C1" s="60"/>
      <c r="D1" s="60"/>
      <c r="E1" s="60"/>
      <c r="F1" s="60"/>
    </row>
    <row r="2" spans="1:6" ht="12">
      <c r="A2" s="60"/>
      <c r="B2" s="60"/>
      <c r="C2" s="60"/>
      <c r="D2" s="60"/>
      <c r="E2" s="60"/>
      <c r="F2" s="60"/>
    </row>
    <row r="3" spans="1:6" ht="18">
      <c r="A3" s="61" t="s">
        <v>55</v>
      </c>
      <c r="B3" s="61"/>
      <c r="C3" s="61"/>
      <c r="D3" s="61"/>
      <c r="E3" s="61"/>
      <c r="F3" s="61"/>
    </row>
    <row r="4" spans="1:6" ht="15.75">
      <c r="A4" s="62" t="s">
        <v>9</v>
      </c>
      <c r="B4" s="62"/>
      <c r="C4" s="62"/>
      <c r="D4" s="62"/>
      <c r="E4" s="62"/>
      <c r="F4" s="62"/>
    </row>
    <row r="5" spans="1:6" ht="25.5">
      <c r="A5" s="9" t="s">
        <v>10</v>
      </c>
      <c r="B5" s="10" t="s">
        <v>11</v>
      </c>
      <c r="C5" s="10" t="s">
        <v>12</v>
      </c>
      <c r="D5" s="10" t="s">
        <v>13</v>
      </c>
      <c r="E5" s="10" t="s">
        <v>14</v>
      </c>
      <c r="F5" s="11" t="s">
        <v>15</v>
      </c>
    </row>
    <row r="6" spans="1:6" ht="12.75">
      <c r="A6" s="12" t="s">
        <v>56</v>
      </c>
      <c r="B6" s="13">
        <v>100</v>
      </c>
      <c r="C6" s="14">
        <v>20</v>
      </c>
      <c r="D6" s="13">
        <v>1</v>
      </c>
      <c r="E6" s="15">
        <f>IF(B6="","",D6/B6)</f>
        <v>0.01</v>
      </c>
      <c r="F6" s="16">
        <f>IF(A6="","",E6*C6)</f>
        <v>0.2</v>
      </c>
    </row>
    <row r="7" spans="1:6" s="6" customFormat="1" ht="15.75">
      <c r="A7" s="63" t="s">
        <v>9</v>
      </c>
      <c r="B7" s="63"/>
      <c r="C7" s="63"/>
      <c r="D7" s="64">
        <f>SUM(F6:F6)</f>
        <v>0.2</v>
      </c>
      <c r="E7" s="64" t="e">
        <f>D7/B7</f>
        <v>#DIV/0!</v>
      </c>
      <c r="F7" s="64" t="e">
        <f>E7*C7</f>
        <v>#DIV/0!</v>
      </c>
    </row>
    <row r="8" spans="1:6" ht="15.75">
      <c r="A8" s="62" t="s">
        <v>21</v>
      </c>
      <c r="B8" s="62"/>
      <c r="C8" s="62"/>
      <c r="D8" s="62"/>
      <c r="E8" s="62"/>
      <c r="F8" s="62"/>
    </row>
    <row r="9" spans="1:6" ht="12.75" customHeight="1">
      <c r="A9" s="56" t="s">
        <v>22</v>
      </c>
      <c r="B9" s="57" t="s">
        <v>23</v>
      </c>
      <c r="C9" s="57"/>
      <c r="D9" s="58" t="s">
        <v>24</v>
      </c>
      <c r="E9" s="59" t="s">
        <v>25</v>
      </c>
      <c r="F9" s="59"/>
    </row>
    <row r="10" spans="1:6" ht="12.75">
      <c r="A10" s="56"/>
      <c r="B10" s="10" t="s">
        <v>26</v>
      </c>
      <c r="C10" s="10" t="s">
        <v>27</v>
      </c>
      <c r="D10" s="58"/>
      <c r="E10" s="58"/>
      <c r="F10" s="59"/>
    </row>
    <row r="11" spans="1:6" ht="12.75">
      <c r="A11" s="27" t="s">
        <v>57</v>
      </c>
      <c r="B11" s="28">
        <v>0</v>
      </c>
      <c r="C11" s="28">
        <v>10</v>
      </c>
      <c r="D11" s="22">
        <f>IF(A11="","",$D$24)</f>
        <v>5.3977272727272725</v>
      </c>
      <c r="E11" s="55">
        <f>IF(A11="","",(B11*D11)+((C11/60)*D11))</f>
        <v>0.899621212121212</v>
      </c>
      <c r="F11" s="55"/>
    </row>
    <row r="12" spans="1:6" ht="12.75">
      <c r="A12" s="27" t="s">
        <v>58</v>
      </c>
      <c r="B12" s="28">
        <v>0</v>
      </c>
      <c r="C12" s="28">
        <v>5</v>
      </c>
      <c r="D12" s="22">
        <f>IF(A12="","",$D$24)</f>
        <v>5.3977272727272725</v>
      </c>
      <c r="E12" s="55">
        <f>IF(A12="","",(B12*D12)+((C12/60)*D12))</f>
        <v>0.449810606060606</v>
      </c>
      <c r="F12" s="55"/>
    </row>
    <row r="13" spans="1:6" ht="12.75">
      <c r="A13" s="27" t="s">
        <v>59</v>
      </c>
      <c r="B13" s="28">
        <v>0</v>
      </c>
      <c r="C13" s="28">
        <v>5</v>
      </c>
      <c r="D13" s="22">
        <f>IF(A13="","",$D$24)</f>
        <v>5.3977272727272725</v>
      </c>
      <c r="E13" s="55">
        <f>IF(A13="","",(B13*D13)+((C13/60)*D13))</f>
        <v>0.449810606060606</v>
      </c>
      <c r="F13" s="55"/>
    </row>
    <row r="14" spans="1:6" s="6" customFormat="1" ht="12.75" customHeight="1">
      <c r="A14" s="51" t="s">
        <v>21</v>
      </c>
      <c r="B14" s="51"/>
      <c r="C14" s="51"/>
      <c r="D14" s="52">
        <f>SUM(E11:E13)</f>
        <v>1.799242424242424</v>
      </c>
      <c r="E14" s="52"/>
      <c r="F14" s="52"/>
    </row>
    <row r="15" spans="1:6" s="6" customFormat="1" ht="16.5">
      <c r="A15" s="53" t="s">
        <v>6</v>
      </c>
      <c r="B15" s="53"/>
      <c r="C15" s="53"/>
      <c r="D15" s="53"/>
      <c r="E15" s="53"/>
      <c r="F15" s="53"/>
    </row>
    <row r="16" spans="1:6" s="7" customFormat="1" ht="15">
      <c r="A16" s="65" t="s">
        <v>9</v>
      </c>
      <c r="B16" s="65"/>
      <c r="C16" s="65"/>
      <c r="D16" s="66">
        <f>D7</f>
        <v>0.2</v>
      </c>
      <c r="E16" s="66"/>
      <c r="F16" s="66"/>
    </row>
    <row r="17" spans="1:6" s="7" customFormat="1" ht="15">
      <c r="A17" s="65" t="s">
        <v>21</v>
      </c>
      <c r="B17" s="65"/>
      <c r="C17" s="65"/>
      <c r="D17" s="66">
        <f>D14</f>
        <v>1.799242424242424</v>
      </c>
      <c r="E17" s="66"/>
      <c r="F17" s="66"/>
    </row>
    <row r="18" spans="1:6" s="7" customFormat="1" ht="15">
      <c r="A18" s="67" t="s">
        <v>36</v>
      </c>
      <c r="B18" s="67"/>
      <c r="C18" s="31">
        <v>0.3</v>
      </c>
      <c r="D18" s="66">
        <f>(D16+D17)*C18</f>
        <v>0.5997727272727272</v>
      </c>
      <c r="E18" s="66"/>
      <c r="F18" s="66"/>
    </row>
    <row r="19" spans="1:6" s="8" customFormat="1" ht="16.5">
      <c r="A19" s="67" t="s">
        <v>37</v>
      </c>
      <c r="B19" s="67"/>
      <c r="C19" s="31">
        <v>0.05</v>
      </c>
      <c r="D19" s="66">
        <f>(D16+D17+D18)*C19</f>
        <v>0.12995075757575755</v>
      </c>
      <c r="E19" s="66"/>
      <c r="F19" s="66"/>
    </row>
    <row r="20" spans="1:6" s="8" customFormat="1" ht="16.5">
      <c r="A20" s="49" t="s">
        <v>60</v>
      </c>
      <c r="B20" s="49"/>
      <c r="C20" s="49"/>
      <c r="D20" s="50">
        <f>SUM(D16:D19)</f>
        <v>2.728965909090909</v>
      </c>
      <c r="E20" s="50"/>
      <c r="F20" s="50"/>
    </row>
    <row r="21" spans="1:6" ht="16.5">
      <c r="A21" s="41" t="s">
        <v>38</v>
      </c>
      <c r="B21" s="41"/>
      <c r="C21" s="41"/>
      <c r="D21" s="41">
        <v>800</v>
      </c>
      <c r="E21" s="41"/>
      <c r="F21" s="41"/>
    </row>
    <row r="22" spans="1:6" ht="15">
      <c r="A22" s="42" t="s">
        <v>39</v>
      </c>
      <c r="B22" s="42"/>
      <c r="C22" s="42"/>
      <c r="D22" s="43">
        <v>950</v>
      </c>
      <c r="E22" s="43"/>
      <c r="F22" s="43"/>
    </row>
    <row r="23" spans="1:6" ht="15">
      <c r="A23" s="42" t="s">
        <v>40</v>
      </c>
      <c r="B23" s="42"/>
      <c r="C23" s="25">
        <v>8</v>
      </c>
      <c r="D23" s="44" t="s">
        <v>41</v>
      </c>
      <c r="E23" s="44"/>
      <c r="F23" s="26">
        <f>C23*22</f>
        <v>176</v>
      </c>
    </row>
    <row r="24" spans="1:6" ht="16.5">
      <c r="A24" s="45" t="s">
        <v>42</v>
      </c>
      <c r="B24" s="45"/>
      <c r="C24" s="45"/>
      <c r="D24" s="46">
        <f>IF(C23="","",D22/F23)</f>
        <v>5.3977272727272725</v>
      </c>
      <c r="E24" s="46"/>
      <c r="F24" s="46"/>
    </row>
  </sheetData>
  <sheetProtection selectLockedCells="1" selectUnlockedCells="1"/>
  <mergeCells count="33">
    <mergeCell ref="A1:F2"/>
    <mergeCell ref="A3:F3"/>
    <mergeCell ref="A4:F4"/>
    <mergeCell ref="A7:C7"/>
    <mergeCell ref="D7:F7"/>
    <mergeCell ref="A8:F8"/>
    <mergeCell ref="A9:A10"/>
    <mergeCell ref="B9:C9"/>
    <mergeCell ref="D9:D10"/>
    <mergeCell ref="E9:F10"/>
    <mergeCell ref="E11:F11"/>
    <mergeCell ref="E12:F12"/>
    <mergeCell ref="E13:F13"/>
    <mergeCell ref="A14:C14"/>
    <mergeCell ref="D14:F14"/>
    <mergeCell ref="A15:F15"/>
    <mergeCell ref="A16:C16"/>
    <mergeCell ref="D16:F16"/>
    <mergeCell ref="A17:C17"/>
    <mergeCell ref="D17:F17"/>
    <mergeCell ref="A18:B18"/>
    <mergeCell ref="D18:F18"/>
    <mergeCell ref="A19:B19"/>
    <mergeCell ref="D19:F19"/>
    <mergeCell ref="A24:C24"/>
    <mergeCell ref="D24:F24"/>
    <mergeCell ref="A20:C20"/>
    <mergeCell ref="D20:F20"/>
    <mergeCell ref="A21:F21"/>
    <mergeCell ref="A22:C22"/>
    <mergeCell ref="D22:F22"/>
    <mergeCell ref="A23:B23"/>
    <mergeCell ref="D23:E23"/>
  </mergeCells>
  <conditionalFormatting sqref="A3">
    <cfRule type="cellIs" priority="1" dxfId="0" operator="equal" stopIfTrue="1">
      <formula>NA()</formula>
    </cfRule>
  </conditionalFormatting>
  <printOptions/>
  <pageMargins left="0.39375" right="0.39375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Felipe Bannitz</cp:lastModifiedBy>
  <dcterms:modified xsi:type="dcterms:W3CDTF">2011-03-17T19:09:42Z</dcterms:modified>
  <cp:category/>
  <cp:version/>
  <cp:contentType/>
  <cp:contentStatus/>
</cp:coreProperties>
</file>